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Height="14960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6" name="ID_07490C571CE2488093D8C9E7562D175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880090" y="2531110"/>
          <a:ext cx="1818005" cy="343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C511341FD58741868D936D32932FFC8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357870" y="1461135"/>
          <a:ext cx="1791970" cy="5543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9F6DCA3765BB4E858CEB53E9362FDA3A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004935" y="2064385"/>
          <a:ext cx="349885" cy="647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55C982891E704B36A0EF263E840AFDD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578215" y="5377815"/>
          <a:ext cx="1668145" cy="404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5CA3CCC939EA4757B333AE64E59FE81B"/>
        <xdr:cNvPicPr>
          <a:picLocks noChangeAspect="1"/>
        </xdr:cNvPicPr>
      </xdr:nvPicPr>
      <xdr:blipFill>
        <a:blip r:embed="rId5"/>
        <a:srcRect l="17384" t="14066" r="16010" b="19215"/>
        <a:stretch>
          <a:fillRect/>
        </a:stretch>
      </xdr:blipFill>
      <xdr:spPr>
        <a:xfrm>
          <a:off x="8717280" y="3850640"/>
          <a:ext cx="970915" cy="4076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CEFA3F6542F4E07A1F7CD76030EF97B"/>
        <xdr:cNvPicPr>
          <a:picLocks noChangeAspect="1"/>
        </xdr:cNvPicPr>
      </xdr:nvPicPr>
      <xdr:blipFill>
        <a:blip r:embed="rId6"/>
        <a:srcRect l="13629" t="35364" r="23875" b="44588"/>
        <a:stretch>
          <a:fillRect/>
        </a:stretch>
      </xdr:blipFill>
      <xdr:spPr>
        <a:xfrm>
          <a:off x="8293735" y="3360420"/>
          <a:ext cx="1887855" cy="4235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4AEDD47054354C1B8CFAC99ECA5EABE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292080" y="17590135"/>
          <a:ext cx="793750" cy="514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F6D0DDB9F6C24C0E902B8E2BD4BCB5D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348345" y="4890135"/>
          <a:ext cx="2950845" cy="293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BE6B7B0322764EB489F79A71FDC66AB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365490" y="4338320"/>
          <a:ext cx="1821180" cy="415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A8E7336B1864479AA329D0EF4CA9BD2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304530" y="5857875"/>
          <a:ext cx="534035" cy="360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D2B1349029C44876AA50F30B55FDE59D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413365" y="15255240"/>
          <a:ext cx="508000" cy="456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18C79C72440448B6A597945DDDE0C44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262110" y="6863715"/>
          <a:ext cx="560705" cy="4933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500E54DF9ABA4E1B939534E5897F55C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224010" y="7475220"/>
          <a:ext cx="518795" cy="4165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A20D31CFC96F4A2A8EA20B6526F30BF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460355" y="14092555"/>
          <a:ext cx="551180" cy="529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676F4769BDD845E5BB6E60F7848AC5A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975725" y="7992745"/>
          <a:ext cx="1071880" cy="408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935F7C0769134BDA98673CC5FD47587D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918575" y="8484870"/>
          <a:ext cx="1075690" cy="425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655554DF0C314475A78A87DFD7866F1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236710" y="8949690"/>
          <a:ext cx="480060" cy="447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B2BBF595B27E49CCAAAE233FEB7B8EA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011285" y="9473565"/>
          <a:ext cx="878840" cy="38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ECC6CC929EAA4F27BE99214D3F85D3CA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883650" y="9980930"/>
          <a:ext cx="1209675" cy="4076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5BD79590F03F494983824C4253E065A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865870" y="10465435"/>
          <a:ext cx="1287780" cy="400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4025C043F4E84CB8A2C6A467EBA6867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605770" y="11177905"/>
          <a:ext cx="423545" cy="485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A9F04B25D0FF45D4B205F2A2203C3D3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435590" y="12444095"/>
          <a:ext cx="1050290" cy="5060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49B8890D54DC467B8F44BC84C4D6036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400665" y="13004800"/>
          <a:ext cx="844550" cy="482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FA5BD4CF9AA14BABAA533607F8375241" descr="微信图片_20260519161944_204_12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569575" y="13594080"/>
          <a:ext cx="476250" cy="391795"/>
        </a:xfrm>
        <a:prstGeom prst="rect">
          <a:avLst/>
        </a:prstGeom>
      </xdr:spPr>
    </xdr:pic>
  </etc:cellImage>
  <etc:cellImage>
    <xdr:pic>
      <xdr:nvPicPr>
        <xdr:cNvPr id="28" name="ID_FB377680A21D40F7A17FBA3C78A8DEBC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426700" y="14704695"/>
          <a:ext cx="524510" cy="5346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A513F59FD75046BFB37D10A6FDC32AB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408920" y="15797530"/>
          <a:ext cx="589280" cy="529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84CB954115FB4D18A8F15FEDC37B8FB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248265" y="16424275"/>
          <a:ext cx="939800" cy="4692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6326CB2EA0E940898529360C76ADA68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203180" y="17019905"/>
          <a:ext cx="1035050" cy="437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F65FC3B7C6194E36A2C5C0B62A04B02A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347960" y="18197830"/>
          <a:ext cx="613410" cy="495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D4E56D49CA504C72A7FC3060F1BADF6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405745" y="18762345"/>
          <a:ext cx="555625" cy="5588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<sst xmlns="http://schemas.openxmlformats.org/spreadsheetml/2006/main" count="129" uniqueCount="86">
  <si>
    <r>
      <rPr>
        <b/>
        <sz val="16"/>
        <color rgb="FF000000"/>
        <rFont val="宋体"/>
        <charset val="134"/>
      </rPr>
      <t>中国铝业几内亚有限公司报价单</t>
    </r>
    <r>
      <rPr>
        <b/>
        <sz val="16"/>
        <color rgb="FF000000"/>
        <rFont val="Times New Roman"/>
        <charset val="134"/>
      </rPr>
      <t xml:space="preserve">
FORMULAIRE DE DEVIS DE CHALCO GUINEA COMPANY S.A</t>
    </r>
  </si>
  <si>
    <r>
      <rPr>
        <sz val="12"/>
        <color rgb="FF000000"/>
        <rFont val="宋体"/>
        <charset val="134"/>
      </rPr>
      <t>序号</t>
    </r>
    <r>
      <rPr>
        <sz val="12"/>
        <color rgb="FF000000"/>
        <rFont val="Times New Roman"/>
        <charset val="134"/>
      </rPr>
      <t>N</t>
    </r>
  </si>
  <si>
    <r>
      <rPr>
        <sz val="12"/>
        <color rgb="FF000000"/>
        <rFont val="宋体"/>
        <charset val="134"/>
      </rPr>
      <t>物料名称</t>
    </r>
    <r>
      <rPr>
        <sz val="12"/>
        <color rgb="FF000000"/>
        <rFont val="Times New Roman"/>
        <charset val="134"/>
      </rPr>
      <t xml:space="preserve"> Désignation </t>
    </r>
  </si>
  <si>
    <r>
      <rPr>
        <sz val="12"/>
        <color rgb="FF000000"/>
        <rFont val="宋体"/>
        <charset val="134"/>
      </rPr>
      <t>规格型号</t>
    </r>
    <r>
      <rPr>
        <sz val="12"/>
        <color rgb="FF000000"/>
        <rFont val="Times New Roman"/>
        <charset val="134"/>
      </rPr>
      <t xml:space="preserve"> Spécifications</t>
    </r>
  </si>
  <si>
    <r>
      <rPr>
        <sz val="12"/>
        <color rgb="FF000000"/>
        <rFont val="宋体"/>
        <charset val="134"/>
      </rPr>
      <t>单位</t>
    </r>
    <r>
      <rPr>
        <sz val="12"/>
        <color rgb="FF000000"/>
        <rFont val="Times New Roman"/>
        <charset val="134"/>
      </rPr>
      <t>Unité</t>
    </r>
  </si>
  <si>
    <r>
      <rPr>
        <sz val="12"/>
        <color rgb="FF000000"/>
        <rFont val="宋体"/>
        <charset val="134"/>
      </rPr>
      <t>数量</t>
    </r>
    <r>
      <rPr>
        <sz val="12"/>
        <color rgb="FF000000"/>
        <rFont val="Times New Roman"/>
        <charset val="134"/>
      </rPr>
      <t xml:space="preserve">
Qdt</t>
    </r>
  </si>
  <si>
    <r>
      <rPr>
        <sz val="12"/>
        <color rgb="FF000000"/>
        <rFont val="宋体"/>
        <charset val="134"/>
      </rPr>
      <t>单价</t>
    </r>
    <r>
      <rPr>
        <sz val="12"/>
        <color rgb="FF000000"/>
        <rFont val="Times New Roman"/>
        <charset val="134"/>
      </rPr>
      <t>P.U</t>
    </r>
  </si>
  <si>
    <r>
      <rPr>
        <sz val="12"/>
        <color rgb="FF000000"/>
        <rFont val="宋体"/>
        <charset val="134"/>
      </rPr>
      <t>合计</t>
    </r>
    <r>
      <rPr>
        <sz val="12"/>
        <color rgb="FF000000"/>
        <rFont val="Times New Roman"/>
        <charset val="134"/>
      </rPr>
      <t>Total</t>
    </r>
  </si>
  <si>
    <r>
      <rPr>
        <sz val="12"/>
        <color rgb="FF000000"/>
        <rFont val="宋体"/>
        <charset val="134"/>
      </rPr>
      <t>品牌</t>
    </r>
    <r>
      <rPr>
        <sz val="12"/>
        <color rgb="FF000000"/>
        <rFont val="Times New Roman"/>
        <charset val="134"/>
      </rPr>
      <t xml:space="preserve">
Marque</t>
    </r>
  </si>
  <si>
    <t>Délai de livraison</t>
  </si>
  <si>
    <r>
      <rPr>
        <sz val="11"/>
        <color theme="1"/>
        <rFont val="等线"/>
        <charset val="134"/>
      </rPr>
      <t>备注</t>
    </r>
    <r>
      <rPr>
        <sz val="11"/>
        <color theme="1"/>
        <rFont val="Times New Roman"/>
        <charset val="134"/>
      </rPr>
      <t xml:space="preserve"> Remarque</t>
    </r>
  </si>
  <si>
    <r>
      <rPr>
        <sz val="11"/>
        <rFont val="等线"/>
        <charset val="134"/>
      </rPr>
      <t>音箱</t>
    </r>
    <r>
      <rPr>
        <sz val="11"/>
        <rFont val="Times New Roman"/>
        <charset val="134"/>
      </rPr>
      <t xml:space="preserve">
 Enceinte</t>
    </r>
  </si>
  <si>
    <t>JBL 
KLS4120</t>
  </si>
  <si>
    <r>
      <rPr>
        <sz val="10"/>
        <rFont val="宋体"/>
        <charset val="134"/>
      </rPr>
      <t>个</t>
    </r>
    <r>
      <rPr>
        <sz val="10"/>
        <rFont val="Times New Roman"/>
        <charset val="134"/>
      </rPr>
      <t>/PC</t>
    </r>
  </si>
  <si>
    <t xml:space="preserve">JBL </t>
  </si>
  <si>
    <r>
      <rPr>
        <sz val="11"/>
        <rFont val="等线"/>
        <charset val="134"/>
      </rPr>
      <t>功率放大器</t>
    </r>
    <r>
      <rPr>
        <sz val="11"/>
        <rFont val="Times New Roman"/>
        <charset val="134"/>
      </rPr>
      <t xml:space="preserve">
Amplificateur de puissance</t>
    </r>
  </si>
  <si>
    <r>
      <rPr>
        <sz val="11"/>
        <rFont val="Times New Roman"/>
        <charset val="134"/>
      </rPr>
      <t xml:space="preserve">SOUNDSTANDARD </t>
    </r>
    <r>
      <rPr>
        <sz val="11"/>
        <rFont val="等线"/>
        <charset val="134"/>
      </rPr>
      <t>二通道功率放大器（主箱）</t>
    </r>
    <r>
      <rPr>
        <sz val="11"/>
        <rFont val="Times New Roman"/>
        <charset val="134"/>
      </rPr>
      <t>SOUNDSTANDARD-Amplificateur de puissance à deux canaux (pour enceintes principales)</t>
    </r>
  </si>
  <si>
    <r>
      <rPr>
        <sz val="11"/>
        <rFont val="Times New Roman"/>
        <charset val="134"/>
      </rPr>
      <t xml:space="preserve"> </t>
    </r>
    <r>
      <rPr>
        <sz val="11"/>
        <rFont val="等线"/>
        <charset val="134"/>
      </rPr>
      <t>调音台</t>
    </r>
    <r>
      <rPr>
        <sz val="11"/>
        <rFont val="Times New Roman"/>
        <charset val="134"/>
      </rPr>
      <t xml:space="preserve">
Console de mixage (Mixer)</t>
    </r>
  </si>
  <si>
    <r>
      <rPr>
        <sz val="11"/>
        <rFont val="Times New Roman"/>
        <charset val="134"/>
      </rPr>
      <t>MG16</t>
    </r>
    <r>
      <rPr>
        <sz val="11"/>
        <rFont val="等线"/>
        <charset val="134"/>
      </rPr>
      <t>系列专业调音台</t>
    </r>
    <r>
      <rPr>
        <sz val="11"/>
        <rFont val="Times New Roman"/>
        <charset val="134"/>
      </rPr>
      <t xml:space="preserve">
 MG16 Series Professional Mixer</t>
    </r>
  </si>
  <si>
    <r>
      <rPr>
        <sz val="11"/>
        <rFont val="Times New Roman"/>
        <charset val="134"/>
      </rPr>
      <t>Kit/</t>
    </r>
    <r>
      <rPr>
        <sz val="11"/>
        <rFont val="等线"/>
        <charset val="134"/>
      </rPr>
      <t>套</t>
    </r>
  </si>
  <si>
    <r>
      <rPr>
        <sz val="11"/>
        <rFont val="等线"/>
        <charset val="134"/>
      </rPr>
      <t>时序器</t>
    </r>
    <r>
      <rPr>
        <sz val="11"/>
        <rFont val="Times New Roman"/>
        <charset val="134"/>
      </rPr>
      <t xml:space="preserve">
Séquenceur d'alimentation</t>
    </r>
  </si>
  <si>
    <r>
      <rPr>
        <sz val="11"/>
        <rFont val="Times New Roman"/>
        <charset val="134"/>
      </rPr>
      <t>1018B+8</t>
    </r>
    <r>
      <rPr>
        <sz val="11"/>
        <rFont val="等线"/>
        <charset val="134"/>
      </rPr>
      <t>路时序器</t>
    </r>
    <r>
      <rPr>
        <sz val="11"/>
        <rFont val="Times New Roman"/>
        <charset val="134"/>
      </rPr>
      <t>Model 
Modèle 1018B – Séquenceur d'alimentation à 8 voies</t>
    </r>
  </si>
  <si>
    <r>
      <rPr>
        <sz val="11"/>
        <rFont val="等线"/>
        <charset val="134"/>
      </rPr>
      <t>无线话筒</t>
    </r>
    <r>
      <rPr>
        <sz val="11"/>
        <rFont val="Times New Roman"/>
        <charset val="134"/>
      </rPr>
      <t xml:space="preserve">  
Microphone sans fil</t>
    </r>
  </si>
  <si>
    <r>
      <rPr>
        <sz val="11"/>
        <rFont val="等线"/>
        <charset val="134"/>
      </rPr>
      <t>一拖二</t>
    </r>
    <r>
      <rPr>
        <sz val="11"/>
        <rFont val="Times New Roman"/>
        <charset val="134"/>
      </rPr>
      <t>1 récepteur / 2 microphones
KESHITONG  YC-X8II</t>
    </r>
  </si>
  <si>
    <r>
      <rPr>
        <sz val="11"/>
        <rFont val="Times New Roman"/>
        <charset val="134"/>
      </rPr>
      <t>Kit/</t>
    </r>
    <r>
      <rPr>
        <sz val="11"/>
        <rFont val="宋体"/>
        <charset val="134"/>
      </rPr>
      <t>套</t>
    </r>
  </si>
  <si>
    <r>
      <rPr>
        <sz val="11"/>
        <color theme="1"/>
        <rFont val="Times New Roman"/>
        <charset val="134"/>
      </rPr>
      <t xml:space="preserve"> </t>
    </r>
    <r>
      <rPr>
        <sz val="11"/>
        <color theme="1"/>
        <rFont val="等线"/>
        <charset val="134"/>
      </rPr>
      <t>科士通</t>
    </r>
    <r>
      <rPr>
        <sz val="11"/>
        <color theme="1"/>
        <rFont val="Times New Roman"/>
        <charset val="134"/>
      </rPr>
      <t xml:space="preserve">
KESHITONG</t>
    </r>
  </si>
  <si>
    <r>
      <rPr>
        <sz val="11"/>
        <rFont val="等线"/>
        <charset val="134"/>
      </rPr>
      <t>麦克风</t>
    </r>
    <r>
      <rPr>
        <sz val="11"/>
        <rFont val="Times New Roman"/>
        <charset val="134"/>
      </rPr>
      <t xml:space="preserve">
Microphone</t>
    </r>
  </si>
  <si>
    <r>
      <rPr>
        <sz val="11"/>
        <rFont val="Times New Roman"/>
        <charset val="134"/>
      </rPr>
      <t>U</t>
    </r>
    <r>
      <rPr>
        <sz val="11"/>
        <rFont val="等线"/>
        <charset val="134"/>
      </rPr>
      <t>段无线会议一拖</t>
    </r>
    <r>
      <rPr>
        <sz val="11"/>
        <rFont val="Times New Roman"/>
        <charset val="134"/>
      </rPr>
      <t>4  
KESHITONG  
Système de microphones de conférence sans fil UHF, 1 récepteur / 4 microphones</t>
    </r>
  </si>
  <si>
    <r>
      <rPr>
        <sz val="11"/>
        <rFont val="等线"/>
        <charset val="134"/>
      </rPr>
      <t>全自动数字反馈抑制器</t>
    </r>
    <r>
      <rPr>
        <sz val="11"/>
        <rFont val="Times New Roman"/>
        <charset val="134"/>
      </rPr>
      <t xml:space="preserve">
Suppresseur numérique automatique de larsen</t>
    </r>
  </si>
  <si>
    <t>KESHITONG  FB-201</t>
  </si>
  <si>
    <r>
      <rPr>
        <sz val="11"/>
        <rFont val="等线"/>
        <charset val="134"/>
      </rPr>
      <t>机柜</t>
    </r>
    <r>
      <rPr>
        <sz val="11"/>
        <rFont val="Times New Roman"/>
        <charset val="134"/>
      </rPr>
      <t xml:space="preserve">
Baie de rack</t>
    </r>
  </si>
  <si>
    <t xml:space="preserve">  E-JOIN  E7-J800H</t>
  </si>
  <si>
    <r>
      <rPr>
        <sz val="11"/>
        <color theme="1"/>
        <rFont val="等线"/>
        <charset val="134"/>
      </rPr>
      <t>猛犸</t>
    </r>
  </si>
  <si>
    <r>
      <rPr>
        <sz val="11"/>
        <rFont val="等线"/>
        <charset val="134"/>
      </rPr>
      <t>点歌机</t>
    </r>
    <r>
      <rPr>
        <sz val="11"/>
        <rFont val="Times New Roman"/>
        <charset val="134"/>
      </rPr>
      <t xml:space="preserve">
Système de karaoké</t>
    </r>
  </si>
  <si>
    <r>
      <rPr>
        <sz val="11"/>
        <rFont val="Times New Roman"/>
        <charset val="134"/>
      </rPr>
      <t>CIVIDEO/</t>
    </r>
    <r>
      <rPr>
        <sz val="11"/>
        <rFont val="等线"/>
        <charset val="134"/>
      </rPr>
      <t>视易</t>
    </r>
    <r>
      <rPr>
        <sz val="11"/>
        <rFont val="Times New Roman"/>
        <charset val="134"/>
      </rPr>
      <t>N68P
CIVIDEO N68P</t>
    </r>
  </si>
  <si>
    <r>
      <rPr>
        <sz val="11"/>
        <color theme="1"/>
        <rFont val="等线"/>
        <charset val="134"/>
      </rPr>
      <t>视易</t>
    </r>
    <r>
      <rPr>
        <sz val="11"/>
        <color theme="1"/>
        <rFont val="Times New Roman"/>
        <charset val="134"/>
      </rPr>
      <t>CIVIDEO</t>
    </r>
  </si>
  <si>
    <r>
      <rPr>
        <sz val="11"/>
        <rFont val="等线"/>
        <charset val="134"/>
      </rPr>
      <t>辅料配件</t>
    </r>
    <r>
      <rPr>
        <sz val="11"/>
        <rFont val="Times New Roman"/>
        <charset val="134"/>
      </rPr>
      <t xml:space="preserve">
</t>
    </r>
    <r>
      <rPr>
        <sz val="10"/>
        <rFont val="Times New Roman"/>
        <charset val="134"/>
      </rPr>
      <t>Câbles et accessoires</t>
    </r>
  </si>
  <si>
    <r>
      <rPr>
        <sz val="11"/>
        <rFont val="等线"/>
        <charset val="134"/>
      </rPr>
      <t>安装所需要的辅材，音箱线</t>
    </r>
    <r>
      <rPr>
        <sz val="11"/>
        <rFont val="Times New Roman"/>
        <charset val="134"/>
      </rPr>
      <t>100</t>
    </r>
    <r>
      <rPr>
        <sz val="11"/>
        <rFont val="等线"/>
        <charset val="134"/>
      </rPr>
      <t>米，高清线</t>
    </r>
    <r>
      <rPr>
        <sz val="11"/>
        <rFont val="Times New Roman"/>
        <charset val="134"/>
      </rPr>
      <t>2</t>
    </r>
    <r>
      <rPr>
        <sz val="11"/>
        <rFont val="等线"/>
        <charset val="134"/>
      </rPr>
      <t>条，音箱吊架，</t>
    </r>
    <r>
      <rPr>
        <sz val="11"/>
        <rFont val="Times New Roman"/>
        <charset val="134"/>
      </rPr>
      <t xml:space="preserve">
Accessoires d'installation : 100 m de câble pour enceintes, 2 câbles HDMI, supports de suspension pour enceintes</t>
    </r>
  </si>
  <si>
    <r>
      <rPr>
        <sz val="11"/>
        <rFont val="等线"/>
        <charset val="134"/>
      </rPr>
      <t>音响</t>
    </r>
    <r>
      <rPr>
        <sz val="11"/>
        <rFont val="Times New Roman"/>
        <charset val="134"/>
      </rPr>
      <t xml:space="preserve">
Système de sonorisation</t>
    </r>
  </si>
  <si>
    <r>
      <rPr>
        <sz val="11"/>
        <color theme="1"/>
        <rFont val="等线"/>
        <charset val="134"/>
      </rPr>
      <t>单十寸线阵全频</t>
    </r>
    <r>
      <rPr>
        <sz val="11"/>
        <color theme="1"/>
        <rFont val="Times New Roman"/>
        <charset val="134"/>
      </rPr>
      <t xml:space="preserve">   GL-110
GL-110 – Enceinte line array large bande 10 pouces</t>
    </r>
  </si>
  <si>
    <t xml:space="preserve"> TRS</t>
  </si>
  <si>
    <r>
      <rPr>
        <sz val="11"/>
        <rFont val="等线"/>
        <charset val="134"/>
      </rPr>
      <t>低音炮</t>
    </r>
    <r>
      <rPr>
        <sz val="11"/>
        <rFont val="Times New Roman"/>
        <charset val="134"/>
      </rPr>
      <t xml:space="preserve">
Caisson de basses</t>
    </r>
  </si>
  <si>
    <r>
      <rPr>
        <sz val="11"/>
        <rFont val="等线"/>
        <charset val="134"/>
      </rPr>
      <t>单十八寸低音炮</t>
    </r>
    <r>
      <rPr>
        <sz val="11"/>
        <rFont val="Times New Roman"/>
        <charset val="134"/>
      </rPr>
      <t xml:space="preserve">     GL-110B
GL-110B – Caisson de basses 18 pouces</t>
    </r>
  </si>
  <si>
    <r>
      <rPr>
        <sz val="11"/>
        <rFont val="等线"/>
        <charset val="134"/>
      </rPr>
      <t>功放</t>
    </r>
    <r>
      <rPr>
        <sz val="11"/>
        <rFont val="Times New Roman"/>
        <charset val="134"/>
      </rPr>
      <t xml:space="preserve">
Amplificateur</t>
    </r>
  </si>
  <si>
    <t>4*800W LIVE-4.8</t>
  </si>
  <si>
    <r>
      <rPr>
        <sz val="11"/>
        <rFont val="等线"/>
        <charset val="134"/>
      </rPr>
      <t>数字音频处理器</t>
    </r>
    <r>
      <rPr>
        <sz val="11"/>
        <rFont val="Times New Roman"/>
        <charset val="134"/>
      </rPr>
      <t xml:space="preserve">
Processeur audio numérique</t>
    </r>
  </si>
  <si>
    <r>
      <rPr>
        <sz val="11"/>
        <rFont val="等线"/>
        <charset val="134"/>
      </rPr>
      <t>三进六出</t>
    </r>
    <r>
      <rPr>
        <sz val="11"/>
        <rFont val="Times New Roman"/>
        <charset val="134"/>
      </rPr>
      <t xml:space="preserve"> PLL-3060
PLL-3060 – Processeur audio numérique (3 entrées / 6 sorties)</t>
    </r>
  </si>
  <si>
    <r>
      <rPr>
        <sz val="11"/>
        <rFont val="等线"/>
        <charset val="134"/>
      </rPr>
      <t>返听音箱</t>
    </r>
    <r>
      <rPr>
        <sz val="11"/>
        <rFont val="Times New Roman"/>
        <charset val="134"/>
      </rPr>
      <t xml:space="preserve">
Enceinte de retour de scène</t>
    </r>
  </si>
  <si>
    <r>
      <rPr>
        <sz val="11"/>
        <rFont val="Times New Roman"/>
        <charset val="134"/>
      </rPr>
      <t>12</t>
    </r>
    <r>
      <rPr>
        <sz val="11"/>
        <rFont val="等线"/>
        <charset val="134"/>
      </rPr>
      <t>寸</t>
    </r>
    <r>
      <rPr>
        <sz val="11"/>
        <rFont val="Times New Roman"/>
        <charset val="134"/>
      </rPr>
      <t xml:space="preserve"> CD-12
12 pouce CD-12</t>
    </r>
  </si>
  <si>
    <t xml:space="preserve">TRS  </t>
  </si>
  <si>
    <r>
      <rPr>
        <sz val="11"/>
        <rFont val="等线"/>
        <charset val="134"/>
      </rPr>
      <t>返听功放</t>
    </r>
    <r>
      <rPr>
        <sz val="11"/>
        <rFont val="Times New Roman"/>
        <charset val="134"/>
      </rPr>
      <t xml:space="preserve">
Amplificateur de retour de scène</t>
    </r>
  </si>
  <si>
    <t>2*800W  DXP-800</t>
  </si>
  <si>
    <r>
      <rPr>
        <sz val="11"/>
        <rFont val="等线"/>
        <charset val="134"/>
      </rPr>
      <t>数字效果器</t>
    </r>
    <r>
      <rPr>
        <sz val="11"/>
        <rFont val="Times New Roman"/>
        <charset val="134"/>
      </rPr>
      <t xml:space="preserve">
Processeur d'effets numériques</t>
    </r>
  </si>
  <si>
    <t>DSP7580</t>
  </si>
  <si>
    <r>
      <rPr>
        <sz val="11"/>
        <rFont val="等线"/>
        <charset val="134"/>
      </rPr>
      <t>电源时序器</t>
    </r>
    <r>
      <rPr>
        <sz val="11"/>
        <rFont val="Times New Roman"/>
        <charset val="134"/>
      </rPr>
      <t xml:space="preserve">
Séquenceur d'alimentation</t>
    </r>
  </si>
  <si>
    <t>S-1018</t>
  </si>
  <si>
    <r>
      <rPr>
        <sz val="11"/>
        <rFont val="Times New Roman"/>
        <charset val="134"/>
      </rPr>
      <t>1.2</t>
    </r>
    <r>
      <rPr>
        <sz val="11"/>
        <rFont val="等线"/>
        <charset val="134"/>
      </rPr>
      <t>米高</t>
    </r>
    <r>
      <rPr>
        <sz val="11"/>
        <rFont val="Times New Roman"/>
        <charset val="134"/>
      </rPr>
      <t xml:space="preserve"> </t>
    </r>
    <r>
      <rPr>
        <sz val="11"/>
        <rFont val="等线"/>
        <charset val="134"/>
      </rPr>
      <t>加厚机柜</t>
    </r>
    <r>
      <rPr>
        <sz val="11"/>
        <rFont val="Times New Roman"/>
        <charset val="134"/>
      </rPr>
      <t xml:space="preserve">
Baie de rack renforcée, hauteur 1,2 m</t>
    </r>
  </si>
  <si>
    <r>
      <rPr>
        <sz val="11"/>
        <rFont val="等线"/>
        <charset val="134"/>
      </rPr>
      <t>音箱线材等辅材</t>
    </r>
    <r>
      <rPr>
        <sz val="11"/>
        <rFont val="Times New Roman"/>
        <charset val="134"/>
      </rPr>
      <t xml:space="preserve">
Câbles pour enceintes et accessoires</t>
    </r>
  </si>
  <si>
    <r>
      <rPr>
        <sz val="11"/>
        <rFont val="等线"/>
        <charset val="134"/>
      </rPr>
      <t>批</t>
    </r>
    <r>
      <rPr>
        <sz val="11"/>
        <rFont val="Times New Roman"/>
        <charset val="134"/>
      </rPr>
      <t>/lot</t>
    </r>
  </si>
  <si>
    <r>
      <rPr>
        <sz val="11"/>
        <rFont val="等线"/>
        <charset val="134"/>
      </rPr>
      <t>手持麦克风</t>
    </r>
    <r>
      <rPr>
        <sz val="11"/>
        <rFont val="Times New Roman"/>
        <charset val="134"/>
      </rPr>
      <t xml:space="preserve">
Microphone à main</t>
    </r>
  </si>
  <si>
    <r>
      <rPr>
        <sz val="11"/>
        <rFont val="等线"/>
        <charset val="134"/>
      </rPr>
      <t>真分集一拖二</t>
    </r>
    <r>
      <rPr>
        <sz val="11"/>
        <rFont val="Times New Roman"/>
        <charset val="134"/>
      </rPr>
      <t xml:space="preserve"> LIVE-220
LIVE-220 –  1 récepteur / 2 microphones</t>
    </r>
  </si>
  <si>
    <r>
      <rPr>
        <sz val="11"/>
        <rFont val="等线"/>
        <charset val="134"/>
      </rPr>
      <t>头戴话筒</t>
    </r>
    <r>
      <rPr>
        <sz val="11"/>
        <rFont val="Times New Roman"/>
        <charset val="134"/>
      </rPr>
      <t xml:space="preserve">
Microphone serre-tête</t>
    </r>
  </si>
  <si>
    <r>
      <rPr>
        <sz val="11"/>
        <rFont val="等线"/>
        <charset val="134"/>
      </rPr>
      <t>无线一拖二</t>
    </r>
    <r>
      <rPr>
        <sz val="11"/>
        <rFont val="Times New Roman"/>
        <charset val="134"/>
      </rPr>
      <t xml:space="preserve">  LIVE-300
LIVE-300 –1 récepteur / 2 microphones</t>
    </r>
  </si>
  <si>
    <r>
      <rPr>
        <sz val="11"/>
        <rFont val="等线"/>
        <charset val="134"/>
      </rPr>
      <t>麦克风落地支架</t>
    </r>
    <r>
      <rPr>
        <sz val="11"/>
        <rFont val="Times New Roman"/>
        <charset val="134"/>
      </rPr>
      <t xml:space="preserve">
Pied de microphone</t>
    </r>
  </si>
  <si>
    <r>
      <rPr>
        <sz val="11"/>
        <rFont val="等线"/>
        <charset val="134"/>
      </rPr>
      <t>麦克风桌面支架</t>
    </r>
    <r>
      <rPr>
        <sz val="11"/>
        <rFont val="Times New Roman"/>
        <charset val="134"/>
      </rPr>
      <t xml:space="preserve">
Support de microphone de table</t>
    </r>
  </si>
  <si>
    <r>
      <rPr>
        <sz val="11"/>
        <rFont val="等线"/>
        <charset val="134"/>
      </rPr>
      <t>光束灯</t>
    </r>
    <r>
      <rPr>
        <sz val="11"/>
        <rFont val="Times New Roman"/>
        <charset val="134"/>
      </rPr>
      <t xml:space="preserve">
Projecteur à faisceau (Beam)</t>
    </r>
  </si>
  <si>
    <r>
      <rPr>
        <sz val="11"/>
        <rFont val="Times New Roman"/>
        <charset val="134"/>
      </rPr>
      <t>295</t>
    </r>
    <r>
      <rPr>
        <sz val="11"/>
        <rFont val="等线"/>
        <charset val="134"/>
      </rPr>
      <t>瓦</t>
    </r>
    <r>
      <rPr>
        <sz val="11"/>
        <rFont val="Times New Roman"/>
        <charset val="134"/>
      </rPr>
      <t xml:space="preserve"> PD-295
PD-295 –  295 W</t>
    </r>
  </si>
  <si>
    <r>
      <rPr>
        <sz val="11"/>
        <rFont val="Times New Roman"/>
        <charset val="134"/>
      </rPr>
      <t>54</t>
    </r>
    <r>
      <rPr>
        <sz val="11"/>
        <rFont val="等线"/>
        <charset val="134"/>
      </rPr>
      <t>颗全彩帕灯</t>
    </r>
    <r>
      <rPr>
        <sz val="11"/>
        <rFont val="Times New Roman"/>
        <charset val="134"/>
      </rPr>
      <t xml:space="preserve">
Projecteur PAR LED RVB 54 LED</t>
    </r>
  </si>
  <si>
    <t>PD-543W</t>
  </si>
  <si>
    <r>
      <rPr>
        <sz val="11"/>
        <rFont val="等线"/>
        <charset val="134"/>
      </rPr>
      <t>四眼面光灯</t>
    </r>
    <r>
      <rPr>
        <sz val="11"/>
        <rFont val="Times New Roman"/>
        <charset val="134"/>
      </rPr>
      <t xml:space="preserve">
Projecteur de face à 4 cellules</t>
    </r>
  </si>
  <si>
    <t>PD-4YMGD</t>
  </si>
  <si>
    <r>
      <rPr>
        <sz val="11"/>
        <rFont val="等线"/>
        <charset val="134"/>
      </rPr>
      <t>力度</t>
    </r>
    <r>
      <rPr>
        <sz val="11"/>
        <rFont val="Times New Roman"/>
        <charset val="134"/>
      </rPr>
      <t>384</t>
    </r>
    <r>
      <rPr>
        <sz val="11"/>
        <rFont val="等线"/>
        <charset val="134"/>
      </rPr>
      <t>控台</t>
    </r>
    <r>
      <rPr>
        <sz val="11"/>
        <rFont val="Times New Roman"/>
        <charset val="134"/>
      </rPr>
      <t xml:space="preserve">
Console d'éclairage 384 canaux</t>
    </r>
  </si>
  <si>
    <t>K384</t>
  </si>
  <si>
    <r>
      <rPr>
        <sz val="11"/>
        <rFont val="等线"/>
        <charset val="134"/>
      </rPr>
      <t>信号线</t>
    </r>
    <r>
      <rPr>
        <sz val="11"/>
        <rFont val="Times New Roman"/>
        <charset val="134"/>
      </rPr>
      <t xml:space="preserve">
Câble de signal</t>
    </r>
  </si>
  <si>
    <r>
      <rPr>
        <sz val="11"/>
        <rFont val="等线"/>
        <charset val="134"/>
      </rPr>
      <t>防干扰铁头</t>
    </r>
    <r>
      <rPr>
        <sz val="11"/>
        <rFont val="Times New Roman"/>
        <charset val="134"/>
      </rPr>
      <t>2</t>
    </r>
    <r>
      <rPr>
        <sz val="11"/>
        <rFont val="等线"/>
        <charset val="134"/>
      </rPr>
      <t>米</t>
    </r>
    <r>
      <rPr>
        <sz val="11"/>
        <rFont val="Times New Roman"/>
        <charset val="134"/>
      </rPr>
      <t xml:space="preserve"> XHX02T
XHX02T – Câble de signal anti-interférences 2 m</t>
    </r>
  </si>
  <si>
    <r>
      <rPr>
        <sz val="11"/>
        <rFont val="等线"/>
        <charset val="134"/>
      </rPr>
      <t>防干扰铁头</t>
    </r>
    <r>
      <rPr>
        <sz val="11"/>
        <rFont val="Times New Roman"/>
        <charset val="134"/>
      </rPr>
      <t>30</t>
    </r>
    <r>
      <rPr>
        <sz val="11"/>
        <rFont val="等线"/>
        <charset val="134"/>
      </rPr>
      <t>米</t>
    </r>
    <r>
      <rPr>
        <sz val="11"/>
        <rFont val="Times New Roman"/>
        <charset val="134"/>
      </rPr>
      <t xml:space="preserve"> XHX30T
XHX30T – Câble de signal anti-interférences 30 m</t>
    </r>
  </si>
  <si>
    <r>
      <rPr>
        <sz val="11"/>
        <rFont val="等线"/>
        <charset val="134"/>
      </rPr>
      <t>薄雾机</t>
    </r>
    <r>
      <rPr>
        <sz val="11"/>
        <rFont val="Times New Roman"/>
        <charset val="134"/>
      </rPr>
      <t xml:space="preserve"> 
Machine à brouillard (Hazer)</t>
    </r>
  </si>
  <si>
    <r>
      <rPr>
        <sz val="11"/>
        <rFont val="Times New Roman"/>
        <charset val="134"/>
      </rPr>
      <t>600</t>
    </r>
    <r>
      <rPr>
        <sz val="11"/>
        <rFont val="等线"/>
        <charset val="134"/>
      </rPr>
      <t>瓦</t>
    </r>
    <r>
      <rPr>
        <sz val="11"/>
        <rFont val="Times New Roman"/>
        <charset val="134"/>
      </rPr>
      <t xml:space="preserve">  </t>
    </r>
    <r>
      <rPr>
        <sz val="11"/>
        <rFont val="等线"/>
        <charset val="134"/>
      </rPr>
      <t>双孔</t>
    </r>
    <r>
      <rPr>
        <sz val="11"/>
        <rFont val="Times New Roman"/>
        <charset val="134"/>
      </rPr>
      <t xml:space="preserve"> 600WBWJ02
600WBWJ02 – 600 W (double sortie)</t>
    </r>
  </si>
  <si>
    <r>
      <rPr>
        <sz val="11"/>
        <rFont val="等线"/>
        <charset val="134"/>
      </rPr>
      <t>支架</t>
    </r>
    <r>
      <rPr>
        <sz val="11"/>
        <rFont val="Times New Roman"/>
        <charset val="134"/>
      </rPr>
      <t xml:space="preserve">
Support</t>
    </r>
  </si>
  <si>
    <r>
      <rPr>
        <sz val="12"/>
        <color rgb="FF000000"/>
        <rFont val="Times New Roman"/>
        <charset val="134"/>
      </rPr>
      <t>4.5</t>
    </r>
    <r>
      <rPr>
        <sz val="12"/>
        <color rgb="FF000000"/>
        <rFont val="宋体"/>
        <charset val="134"/>
      </rPr>
      <t>米手摇</t>
    </r>
    <r>
      <rPr>
        <sz val="12"/>
        <color rgb="FF000000"/>
        <rFont val="Times New Roman"/>
        <charset val="134"/>
      </rPr>
      <t>8</t>
    </r>
    <r>
      <rPr>
        <sz val="12"/>
        <color rgb="FF000000"/>
        <rFont val="宋体"/>
        <charset val="134"/>
      </rPr>
      <t>灯位支架</t>
    </r>
    <r>
      <rPr>
        <sz val="12"/>
        <color rgb="FF000000"/>
        <rFont val="Times New Roman"/>
        <charset val="134"/>
      </rPr>
      <t xml:space="preserve"> ZJ4.5
ZJ4.5 – Support d'éclairage à treuil manuel, hauteur 4,5 m, 8 emplacements</t>
    </r>
  </si>
  <si>
    <r>
      <rPr>
        <b/>
        <sz val="12"/>
        <color rgb="FF000000"/>
        <rFont val="宋体"/>
        <charset val="134"/>
      </rPr>
      <t>不含税总价</t>
    </r>
    <r>
      <rPr>
        <b/>
        <sz val="12"/>
        <color rgb="FF000000"/>
        <rFont val="Times New Roman"/>
        <charset val="134"/>
      </rPr>
      <t xml:space="preserve"> TOTAL HORS TAXES (GNF)</t>
    </r>
  </si>
  <si>
    <t>18% TVA (GNF)</t>
  </si>
  <si>
    <r>
      <rPr>
        <b/>
        <sz val="12"/>
        <color rgb="FF000000"/>
        <rFont val="宋体"/>
        <charset val="134"/>
      </rPr>
      <t>总价</t>
    </r>
    <r>
      <rPr>
        <b/>
        <sz val="12"/>
        <color rgb="FF000000"/>
        <rFont val="Times New Roman"/>
        <charset val="134"/>
      </rPr>
      <t>MONTANT TTC (GNF)</t>
    </r>
  </si>
  <si>
    <r>
      <t>报价单位</t>
    </r>
    <r>
      <rPr>
        <sz val="11"/>
        <color theme="1"/>
        <rFont val="Times New Roman"/>
        <charset val="134"/>
      </rPr>
      <t>:Unité de cotation</t>
    </r>
    <r>
      <rPr>
        <sz val="11"/>
        <color theme="1"/>
        <rFont val="宋体"/>
        <charset val="134"/>
      </rPr>
      <t>：</t>
    </r>
    <r>
      <rPr>
        <sz val="11"/>
        <color theme="1"/>
        <rFont val="Times New Roman"/>
        <charset val="134"/>
      </rPr>
      <t xml:space="preserve">
</t>
    </r>
    <r>
      <rPr>
        <sz val="11"/>
        <color theme="1"/>
        <rFont val="宋体"/>
        <charset val="134"/>
      </rPr>
      <t xml:space="preserve">（盖章并签字 </t>
    </r>
    <r>
      <rPr>
        <sz val="11"/>
        <color theme="1"/>
        <rFont val="Times New Roman"/>
        <charset val="134"/>
      </rPr>
      <t xml:space="preserve">cachet et signature </t>
    </r>
    <r>
      <rPr>
        <sz val="11"/>
        <color theme="1"/>
        <rFont val="宋体"/>
        <charset val="134"/>
      </rPr>
      <t>）</t>
    </r>
    <r>
      <rPr>
        <sz val="11"/>
        <color theme="1"/>
        <rFont val="Times New Roman"/>
        <charset val="134"/>
      </rPr>
      <t xml:space="preserve">
</t>
    </r>
  </si>
  <si>
    <r>
      <rPr>
        <sz val="11"/>
        <color theme="1"/>
        <rFont val="宋体"/>
        <charset val="134"/>
      </rPr>
      <t>联系人电话</t>
    </r>
    <r>
      <rPr>
        <sz val="11"/>
        <color theme="1"/>
        <rFont val="Times New Roman"/>
        <charset val="134"/>
      </rPr>
      <t>: 
Numéro de téléphone de contact:</t>
    </r>
  </si>
  <si>
    <r>
      <t>报价时间及有效期</t>
    </r>
    <r>
      <rPr>
        <sz val="11"/>
        <color theme="1"/>
        <rFont val="Times New Roman"/>
        <charset val="134"/>
      </rPr>
      <t>:                         
 Date du devis et validit</t>
    </r>
    <r>
      <rPr>
        <sz val="11"/>
        <color theme="1"/>
        <rFont val="宋体"/>
        <charset val="134"/>
      </rPr>
      <t xml:space="preserve">é de l'offre </t>
    </r>
    <r>
      <rPr>
        <sz val="11"/>
        <color theme="1"/>
        <rFont val="Times New Roman"/>
        <charset val="134"/>
      </rPr>
      <t>: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</si>
</sst>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,##0_ "/>
    <numFmt numFmtId="177" formatCode="yyyy/m/d;@"/>
  </numFmts>
  <fonts count="40">
    <font>
      <sz val="11"/>
      <color theme="1"/>
      <name val="宋体"/>
      <charset val="134"/>
      <scheme val="minor"/>
    </font>
    <font>
      <sz val="11"/>
      <color theme="1"/>
      <name val="Times New Roman"/>
      <charset val="134"/>
    </font>
    <font>
      <b/>
      <sz val="11"/>
      <color theme="1"/>
      <name val="Times New Roman"/>
      <charset val="134"/>
    </font>
    <font>
      <b/>
      <sz val="20"/>
      <color rgb="FF000000"/>
      <name val="Times New Roman"/>
      <charset val="134"/>
    </font>
    <font>
      <sz val="12"/>
      <color rgb="FF000000"/>
      <name val="Times New Roman"/>
      <charset val="134"/>
    </font>
    <font>
      <b/>
      <sz val="16"/>
      <color rgb="FF000000"/>
      <name val="Times New Roman"/>
      <charset val="134"/>
    </font>
    <font>
      <b/>
      <sz val="11"/>
      <color rgb="FF000000"/>
      <name val="Times New Roman"/>
      <charset val="134"/>
    </font>
    <font>
      <sz val="11"/>
      <name val="Times New Roman"/>
      <charset val="134"/>
    </font>
    <font>
      <sz val="10"/>
      <name val="Times New Roman"/>
      <charset val="134"/>
    </font>
    <font>
      <sz val="11"/>
      <name val="等线"/>
      <charset val="134"/>
    </font>
    <font>
      <b/>
      <sz val="12"/>
      <color rgb="FF000000"/>
      <name val="宋体"/>
      <charset val="134"/>
    </font>
    <font>
      <b/>
      <sz val="12"/>
      <color rgb="FF000000"/>
      <name val="Times New Roman"/>
      <charset val="134"/>
    </font>
    <font>
      <sz val="11"/>
      <color theme="1"/>
      <name val="宋体"/>
      <charset val="134"/>
    </font>
    <font>
      <sz val="10"/>
      <color indexed="8"/>
      <name val="Times New Roman"/>
      <charset val="134"/>
    </font>
    <font>
      <sz val="11"/>
      <color theme="1"/>
      <name val="等线"/>
      <charset val="134"/>
    </font>
    <font>
      <b/>
      <sz val="11"/>
      <name val="Times New Roma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000000"/>
      <name val="宋体"/>
      <charset val="134"/>
    </font>
    <font>
      <sz val="12"/>
      <color rgb="FF000000"/>
      <name val="宋体"/>
      <charset val="134"/>
    </font>
    <font>
      <b/>
      <sz val="16"/>
      <color rgb="FF000000"/>
      <name val="宋体"/>
      <charset val="134"/>
    </font>
    <font>
      <sz val="11"/>
      <name val="宋体"/>
      <charset val="134"/>
    </font>
    <font>
      <sz val="10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3" applyNumberFormat="0" applyFill="0" applyAlignment="0" applyProtection="0">
      <alignment vertical="center"/>
    </xf>
    <xf numFmtId="0" fontId="22" fillId="0" borderId="3" applyNumberFormat="0" applyFill="0" applyAlignment="0" applyProtection="0">
      <alignment vertical="center"/>
    </xf>
    <xf numFmtId="0" fontId="23" fillId="0" borderId="4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4" borderId="5" applyNumberFormat="0" applyAlignment="0" applyProtection="0">
      <alignment vertical="center"/>
    </xf>
    <xf numFmtId="0" fontId="25" fillId="5" borderId="6" applyNumberFormat="0" applyAlignment="0" applyProtection="0">
      <alignment vertical="center"/>
    </xf>
    <xf numFmtId="0" fontId="26" fillId="5" borderId="5" applyNumberFormat="0" applyAlignment="0" applyProtection="0">
      <alignment vertical="center"/>
    </xf>
    <xf numFmtId="0" fontId="27" fillId="6" borderId="7" applyNumberFormat="0" applyAlignment="0" applyProtection="0">
      <alignment vertical="center"/>
    </xf>
    <xf numFmtId="0" fontId="28" fillId="0" borderId="8" applyNumberFormat="0" applyFill="0" applyAlignment="0" applyProtection="0">
      <alignment vertical="center"/>
    </xf>
    <xf numFmtId="0" fontId="29" fillId="0" borderId="9" applyNumberFormat="0" applyFill="0" applyAlignment="0" applyProtection="0">
      <alignment vertical="center"/>
    </xf>
    <xf numFmtId="0" fontId="30" fillId="7" borderId="0" applyNumberFormat="0" applyBorder="0" applyAlignment="0" applyProtection="0">
      <alignment vertical="center"/>
    </xf>
    <xf numFmtId="0" fontId="31" fillId="8" borderId="0" applyNumberFormat="0" applyBorder="0" applyAlignment="0" applyProtection="0">
      <alignment vertical="center"/>
    </xf>
    <xf numFmtId="0" fontId="32" fillId="9" borderId="0" applyNumberFormat="0" applyBorder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3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3" fillId="33" borderId="0" applyNumberFormat="0" applyBorder="0" applyAlignment="0" applyProtection="0">
      <alignment vertical="center"/>
    </xf>
    <xf numFmtId="0" fontId="35" fillId="0" borderId="0" applyBorder="0">
      <protection locked="0"/>
    </xf>
  </cellStyleXfs>
  <cellXfs count="36">
    <xf numFmtId="0" fontId="0" fillId="0" borderId="0" xfId="0">
      <alignment vertical="center"/>
    </xf>
    <xf numFmtId="0" fontId="1" fillId="0" borderId="0" xfId="0" applyFont="1" applyFill="1" applyAlignment="1">
      <alignment horizontal="center"/>
    </xf>
    <xf numFmtId="0" fontId="1" fillId="0" borderId="0" xfId="0" applyFont="1" applyFill="1" applyAlignment="1">
      <alignment horizontal="left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Alignment="1">
      <alignment horizontal="center"/>
    </xf>
    <xf numFmtId="0" fontId="3" fillId="0" borderId="0" xfId="49" applyFont="1" applyAlignment="1" applyProtection="1">
      <alignment horizontal="center" vertical="center" wrapText="1"/>
    </xf>
    <xf numFmtId="0" fontId="4" fillId="0" borderId="0" xfId="49" applyFont="1" applyAlignment="1" applyProtection="1">
      <alignment horizontal="center" vertical="center" wrapText="1"/>
    </xf>
    <xf numFmtId="0" fontId="5" fillId="0" borderId="0" xfId="49" applyFont="1" applyBorder="1" applyAlignment="1" applyProtection="1">
      <alignment horizontal="center" vertical="center" wrapText="1"/>
    </xf>
    <xf numFmtId="0" fontId="6" fillId="0" borderId="0" xfId="49" applyFont="1" applyBorder="1" applyAlignment="1" applyProtection="1">
      <alignment horizontal="center" vertical="center" wrapText="1"/>
    </xf>
    <xf numFmtId="0" fontId="4" fillId="0" borderId="1" xfId="49" applyFont="1" applyBorder="1" applyAlignment="1" applyProtection="1">
      <alignment horizontal="center" vertical="center" wrapText="1"/>
    </xf>
    <xf numFmtId="0" fontId="4" fillId="0" borderId="1" xfId="49" applyFont="1" applyFill="1" applyBorder="1" applyAlignment="1" applyProtection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 applyProtection="1">
      <alignment horizontal="center" vertical="center"/>
      <protection locked="0"/>
    </xf>
    <xf numFmtId="0" fontId="7" fillId="0" borderId="1" xfId="0" applyFont="1" applyFill="1" applyBorder="1" applyAlignment="1">
      <alignment horizontal="center" vertical="center"/>
    </xf>
    <xf numFmtId="1" fontId="9" fillId="0" borderId="1" xfId="0" applyNumberFormat="1" applyFont="1" applyFill="1" applyBorder="1" applyAlignment="1">
      <alignment horizontal="center" vertical="center" wrapText="1"/>
    </xf>
    <xf numFmtId="0" fontId="1" fillId="0" borderId="0" xfId="0" applyFont="1" applyFill="1" applyAlignment="1">
      <alignment horizontal="center" vertical="center" wrapText="1"/>
    </xf>
    <xf numFmtId="0" fontId="4" fillId="2" borderId="1" xfId="49" applyFont="1" applyFill="1" applyBorder="1" applyAlignment="1" applyProtection="1">
      <alignment horizontal="center" vertical="center" wrapText="1"/>
    </xf>
    <xf numFmtId="0" fontId="10" fillId="0" borderId="1" xfId="49" applyFont="1" applyBorder="1" applyAlignment="1" applyProtection="1">
      <alignment horizontal="right" vertical="center" wrapText="1"/>
    </xf>
    <xf numFmtId="0" fontId="11" fillId="0" borderId="1" xfId="49" applyFont="1" applyBorder="1" applyAlignment="1" applyProtection="1">
      <alignment horizontal="right" vertical="center" wrapText="1"/>
    </xf>
    <xf numFmtId="0" fontId="11" fillId="0" borderId="1" xfId="49" applyFont="1" applyFill="1" applyBorder="1" applyAlignment="1" applyProtection="1">
      <alignment horizontal="right" vertical="center" wrapText="1"/>
    </xf>
    <xf numFmtId="0" fontId="12" fillId="0" borderId="0" xfId="0" applyFont="1" applyFill="1" applyAlignment="1">
      <alignment horizontal="left" vertical="top" wrapText="1"/>
    </xf>
    <xf numFmtId="0" fontId="1" fillId="0" borderId="0" xfId="0" applyFont="1" applyFill="1" applyAlignment="1">
      <alignment horizontal="left" vertical="top"/>
    </xf>
    <xf numFmtId="0" fontId="12" fillId="0" borderId="0" xfId="0" applyFont="1" applyFill="1" applyAlignment="1">
      <alignment horizontal="left" vertical="top"/>
    </xf>
    <xf numFmtId="176" fontId="1" fillId="0" borderId="1" xfId="0" applyNumberFormat="1" applyFont="1" applyFill="1" applyBorder="1" applyAlignment="1">
      <alignment horizontal="center" vertical="center" wrapText="1"/>
    </xf>
    <xf numFmtId="176" fontId="7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3" fillId="0" borderId="1" xfId="0" applyFont="1" applyFill="1" applyBorder="1" applyAlignment="1" applyProtection="1">
      <alignment horizontal="center" vertical="center"/>
      <protection locked="0"/>
    </xf>
    <xf numFmtId="0" fontId="1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0" fontId="1" fillId="0" borderId="1" xfId="0" applyNumberFormat="1" applyFont="1" applyFill="1" applyBorder="1" applyAlignment="1">
      <alignment horizontal="center" vertical="center"/>
    </xf>
    <xf numFmtId="176" fontId="4" fillId="2" borderId="1" xfId="49" applyNumberFormat="1" applyFont="1" applyFill="1" applyBorder="1" applyAlignment="1" applyProtection="1">
      <alignment horizontal="center" vertical="center" wrapText="1"/>
    </xf>
    <xf numFmtId="176" fontId="11" fillId="2" borderId="1" xfId="49" applyNumberFormat="1" applyFont="1" applyFill="1" applyBorder="1" applyAlignment="1" applyProtection="1">
      <alignment horizontal="center" vertical="center" wrapText="1"/>
    </xf>
    <xf numFmtId="0" fontId="1" fillId="0" borderId="0" xfId="49" applyFont="1" applyBorder="1" applyAlignment="1" applyProtection="1">
      <alignment horizontal="center" vertical="center" wrapText="1"/>
    </xf>
    <xf numFmtId="177" fontId="7" fillId="0" borderId="1" xfId="0" applyNumberFormat="1" applyFont="1" applyFill="1" applyBorder="1" applyAlignment="1">
      <alignment horizontal="center" vertical="center"/>
    </xf>
    <xf numFmtId="176" fontId="15" fillId="0" borderId="1" xfId="0" applyNumberFormat="1" applyFont="1" applyFill="1" applyBorder="1" applyAlignment="1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png"/><Relationship Id="rId8" Type="http://schemas.openxmlformats.org/officeDocument/2006/relationships/image" Target="media/image9.png"/><Relationship Id="rId7" Type="http://schemas.openxmlformats.org/officeDocument/2006/relationships/image" Target="media/image8.png"/><Relationship Id="rId6" Type="http://schemas.openxmlformats.org/officeDocument/2006/relationships/image" Target="media/image7.jpeg"/><Relationship Id="rId5" Type="http://schemas.openxmlformats.org/officeDocument/2006/relationships/image" Target="media/image6.png"/><Relationship Id="rId4" Type="http://schemas.openxmlformats.org/officeDocument/2006/relationships/image" Target="media/image5.png"/><Relationship Id="rId3" Type="http://schemas.openxmlformats.org/officeDocument/2006/relationships/image" Target="media/image4.png"/><Relationship Id="rId29" Type="http://schemas.openxmlformats.org/officeDocument/2006/relationships/image" Target="media/image30.png"/><Relationship Id="rId28" Type="http://schemas.openxmlformats.org/officeDocument/2006/relationships/image" Target="media/image29.png"/><Relationship Id="rId27" Type="http://schemas.openxmlformats.org/officeDocument/2006/relationships/image" Target="media/image28.png"/><Relationship Id="rId26" Type="http://schemas.openxmlformats.org/officeDocument/2006/relationships/image" Target="media/image27.png"/><Relationship Id="rId25" Type="http://schemas.openxmlformats.org/officeDocument/2006/relationships/image" Target="media/image26.png"/><Relationship Id="rId24" Type="http://schemas.openxmlformats.org/officeDocument/2006/relationships/image" Target="media/image25.jpeg"/><Relationship Id="rId23" Type="http://schemas.openxmlformats.org/officeDocument/2006/relationships/image" Target="media/image24.png"/><Relationship Id="rId22" Type="http://schemas.openxmlformats.org/officeDocument/2006/relationships/image" Target="media/image23.png"/><Relationship Id="rId21" Type="http://schemas.openxmlformats.org/officeDocument/2006/relationships/image" Target="media/image22.png"/><Relationship Id="rId20" Type="http://schemas.openxmlformats.org/officeDocument/2006/relationships/image" Target="media/image21.png"/><Relationship Id="rId2" Type="http://schemas.openxmlformats.org/officeDocument/2006/relationships/image" Target="media/image3.png"/><Relationship Id="rId19" Type="http://schemas.openxmlformats.org/officeDocument/2006/relationships/image" Target="media/image20.png"/><Relationship Id="rId18" Type="http://schemas.openxmlformats.org/officeDocument/2006/relationships/image" Target="media/image19.png"/><Relationship Id="rId17" Type="http://schemas.openxmlformats.org/officeDocument/2006/relationships/image" Target="media/image18.png"/><Relationship Id="rId16" Type="http://schemas.openxmlformats.org/officeDocument/2006/relationships/image" Target="media/image17.png"/><Relationship Id="rId15" Type="http://schemas.openxmlformats.org/officeDocument/2006/relationships/image" Target="media/image16.png"/><Relationship Id="rId14" Type="http://schemas.openxmlformats.org/officeDocument/2006/relationships/image" Target="media/image15.png"/><Relationship Id="rId13" Type="http://schemas.openxmlformats.org/officeDocument/2006/relationships/image" Target="media/image14.png"/><Relationship Id="rId12" Type="http://schemas.openxmlformats.org/officeDocument/2006/relationships/image" Target="media/image13.png"/><Relationship Id="rId11" Type="http://schemas.openxmlformats.org/officeDocument/2006/relationships/image" Target="media/image12.png"/><Relationship Id="rId10" Type="http://schemas.openxmlformats.org/officeDocument/2006/relationships/image" Target="media/image11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763270</xdr:colOff>
      <xdr:row>23</xdr:row>
      <xdr:rowOff>123190</xdr:rowOff>
    </xdr:from>
    <xdr:to>
      <xdr:col>9</xdr:col>
      <xdr:colOff>1233170</xdr:colOff>
      <xdr:row>23</xdr:row>
      <xdr:rowOff>551180</xdr:rowOff>
    </xdr:to>
    <xdr:pic>
      <xdr:nvPicPr>
        <xdr:cNvPr id="2" name="ID_F747A324664946A987BB7FF80AC9062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251315" y="14161135"/>
          <a:ext cx="469900" cy="4279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3"/>
  <sheetViews>
    <sheetView tabSelected="1" topLeftCell="A28" workbookViewId="0">
      <selection activeCell="F40" sqref="F40:J43"/>
    </sheetView>
  </sheetViews>
  <sheetFormatPr defaultColWidth="34.4519230769231" defaultRowHeight="16.8"/>
  <cols>
    <col min="1" max="1" width="4.625" style="1" customWidth="1"/>
    <col min="2" max="2" width="29.1538461538462" style="1" customWidth="1"/>
    <col min="3" max="3" width="33.875" style="1" customWidth="1"/>
    <col min="4" max="4" width="8.625" style="1" customWidth="1"/>
    <col min="5" max="5" width="4.625" style="1" customWidth="1"/>
    <col min="6" max="6" width="9.875" style="1" customWidth="1"/>
    <col min="7" max="8" width="12.125" style="1" customWidth="1"/>
    <col min="9" max="9" width="13.5" style="1" customWidth="1"/>
    <col min="10" max="10" width="26.1153846153846" style="1" customWidth="1"/>
    <col min="11" max="16384" width="34.4519230769231" style="1" customWidth="1"/>
  </cols>
  <sheetData>
    <row r="1" s="1" customFormat="1" ht="28.8" spans="1:10">
      <c r="A1" s="5"/>
      <c r="B1" s="5"/>
      <c r="C1" s="5"/>
      <c r="D1" s="5"/>
      <c r="E1" s="5"/>
      <c r="F1" s="5"/>
      <c r="G1" s="5"/>
      <c r="H1" s="5"/>
      <c r="I1" s="5"/>
      <c r="J1" s="5"/>
    </row>
    <row r="2" s="2" customFormat="1" ht="17.6" spans="1:10">
      <c r="A2" s="6"/>
      <c r="B2" s="6"/>
      <c r="C2" s="6"/>
      <c r="D2" s="6"/>
      <c r="E2" s="6"/>
      <c r="F2" s="6"/>
      <c r="G2" s="6"/>
      <c r="H2" s="6"/>
      <c r="I2" s="6"/>
      <c r="J2" s="6"/>
    </row>
    <row r="3" s="3" customFormat="1" ht="53" customHeight="1" spans="1:12">
      <c r="A3" s="7" t="s">
        <v>0</v>
      </c>
      <c r="B3" s="8"/>
      <c r="C3" s="8"/>
      <c r="D3" s="8"/>
      <c r="E3" s="8"/>
      <c r="F3" s="8"/>
      <c r="G3" s="8"/>
      <c r="H3" s="8"/>
      <c r="I3" s="8"/>
      <c r="J3" s="8"/>
      <c r="K3" s="33"/>
      <c r="L3" s="33"/>
    </row>
    <row r="4" s="1" customFormat="1" ht="53" spans="1:10">
      <c r="A4" s="9" t="s">
        <v>1</v>
      </c>
      <c r="B4" s="9" t="s">
        <v>2</v>
      </c>
      <c r="C4" s="9" t="s">
        <v>3</v>
      </c>
      <c r="D4" s="9" t="s">
        <v>4</v>
      </c>
      <c r="E4" s="9" t="s">
        <v>5</v>
      </c>
      <c r="F4" s="9" t="s">
        <v>6</v>
      </c>
      <c r="G4" s="9" t="s">
        <v>7</v>
      </c>
      <c r="H4" s="9" t="s">
        <v>8</v>
      </c>
      <c r="I4" s="9" t="s">
        <v>9</v>
      </c>
      <c r="J4" s="26" t="s">
        <v>10</v>
      </c>
    </row>
    <row r="5" s="1" customFormat="1" ht="50" spans="1:10">
      <c r="A5" s="10">
        <v>1</v>
      </c>
      <c r="B5" s="11" t="s">
        <v>11</v>
      </c>
      <c r="C5" s="12" t="s">
        <v>12</v>
      </c>
      <c r="D5" s="13" t="s">
        <v>13</v>
      </c>
      <c r="E5" s="13">
        <v>4</v>
      </c>
      <c r="F5" s="24"/>
      <c r="G5" s="25"/>
      <c r="H5" s="26" t="s">
        <v>14</v>
      </c>
      <c r="I5" s="34"/>
      <c r="J5" s="10" t="str">
        <f>_xlfn.DISPIMG("ID_C511341FD58741868D936D32932FFC86",1)</f>
        <v>=DISPIMG("ID_C511341FD58741868D936D32932FFC86",1)</v>
      </c>
    </row>
    <row r="6" s="1" customFormat="1" ht="68" spans="1:10">
      <c r="A6" s="10">
        <v>2</v>
      </c>
      <c r="B6" s="11" t="s">
        <v>15</v>
      </c>
      <c r="C6" s="12" t="s">
        <v>16</v>
      </c>
      <c r="D6" s="13" t="s">
        <v>13</v>
      </c>
      <c r="E6" s="13">
        <v>2</v>
      </c>
      <c r="F6" s="24"/>
      <c r="G6" s="25"/>
      <c r="H6" s="26" t="s">
        <v>14</v>
      </c>
      <c r="I6" s="34"/>
      <c r="J6" s="10" t="str">
        <f>_xlfn.DISPIMG("ID_9F6DCA3765BB4E858CEB53E9362FDA3A",1)</f>
        <v>=DISPIMG("ID_9F6DCA3765BB4E858CEB53E9362FDA3A",1)</v>
      </c>
    </row>
    <row r="7" s="1" customFormat="1" ht="34" spans="1:10">
      <c r="A7" s="10">
        <v>3</v>
      </c>
      <c r="B7" s="11" t="s">
        <v>17</v>
      </c>
      <c r="C7" s="12" t="s">
        <v>18</v>
      </c>
      <c r="D7" s="14" t="s">
        <v>19</v>
      </c>
      <c r="E7" s="14">
        <v>1</v>
      </c>
      <c r="F7" s="24"/>
      <c r="G7" s="25"/>
      <c r="H7" s="26" t="s">
        <v>14</v>
      </c>
      <c r="I7" s="34"/>
      <c r="J7" s="10" t="str">
        <f>_xlfn.DISPIMG("ID_07490C571CE2488093D8C9E7562D1752",1)</f>
        <v>=DISPIMG("ID_07490C571CE2488093D8C9E7562D1752",1)</v>
      </c>
    </row>
    <row r="8" s="1" customFormat="1" ht="51" spans="1:10">
      <c r="A8" s="10">
        <v>4</v>
      </c>
      <c r="B8" s="11" t="s">
        <v>20</v>
      </c>
      <c r="C8" s="12" t="s">
        <v>21</v>
      </c>
      <c r="D8" s="13" t="s">
        <v>13</v>
      </c>
      <c r="E8" s="27">
        <v>1</v>
      </c>
      <c r="F8" s="24"/>
      <c r="G8" s="25"/>
      <c r="H8" s="26" t="s">
        <v>14</v>
      </c>
      <c r="I8" s="34"/>
      <c r="J8" s="10" t="str">
        <f>_xlfn.DISPIMG("ID_4CEFA3F6542F4E07A1F7CD76030EF97B",1)</f>
        <v>=DISPIMG("ID_4CEFA3F6542F4E07A1F7CD76030EF97B",1)</v>
      </c>
    </row>
    <row r="9" s="1" customFormat="1" ht="51" spans="1:10">
      <c r="A9" s="10">
        <v>5</v>
      </c>
      <c r="B9" s="11" t="s">
        <v>22</v>
      </c>
      <c r="C9" s="15" t="s">
        <v>23</v>
      </c>
      <c r="D9" s="14" t="s">
        <v>24</v>
      </c>
      <c r="E9" s="14">
        <v>1</v>
      </c>
      <c r="F9" s="24"/>
      <c r="G9" s="25"/>
      <c r="H9" s="28" t="s">
        <v>25</v>
      </c>
      <c r="I9" s="34"/>
      <c r="J9" s="10" t="str">
        <f>_xlfn.DISPIMG("ID_5CA3CCC939EA4757B333AE64E59FE81B",1)</f>
        <v>=DISPIMG("ID_5CA3CCC939EA4757B333AE64E59FE81B",1)</v>
      </c>
    </row>
    <row r="10" s="1" customFormat="1" ht="84" spans="1:10">
      <c r="A10" s="10">
        <v>6</v>
      </c>
      <c r="B10" s="11" t="s">
        <v>26</v>
      </c>
      <c r="C10" s="12" t="s">
        <v>27</v>
      </c>
      <c r="D10" s="14" t="s">
        <v>24</v>
      </c>
      <c r="E10" s="14">
        <v>1</v>
      </c>
      <c r="F10" s="24"/>
      <c r="G10" s="25"/>
      <c r="H10" s="28" t="s">
        <v>25</v>
      </c>
      <c r="I10" s="34"/>
      <c r="J10" s="10" t="str">
        <f>_xlfn.DISPIMG("ID_BE6B7B0322764EB489F79A71FDC66ABC",1)</f>
        <v>=DISPIMG("ID_BE6B7B0322764EB489F79A71FDC66ABC",1)</v>
      </c>
    </row>
    <row r="11" s="1" customFormat="1" ht="51" spans="1:10">
      <c r="A11" s="10">
        <v>7</v>
      </c>
      <c r="B11" s="11" t="s">
        <v>28</v>
      </c>
      <c r="C11" s="12" t="s">
        <v>29</v>
      </c>
      <c r="D11" s="14" t="s">
        <v>24</v>
      </c>
      <c r="E11" s="14">
        <v>1</v>
      </c>
      <c r="F11" s="24"/>
      <c r="G11" s="25"/>
      <c r="H11" s="28" t="s">
        <v>25</v>
      </c>
      <c r="I11" s="34"/>
      <c r="J11" s="10" t="str">
        <f>_xlfn.DISPIMG("ID_F6D0DDB9F6C24C0E902B8E2BD4BCB5DB",1)</f>
        <v>=DISPIMG("ID_F6D0DDB9F6C24C0E902B8E2BD4BCB5DB",1)</v>
      </c>
    </row>
    <row r="12" s="1" customFormat="1" ht="34.1" spans="1:13">
      <c r="A12" s="10">
        <v>8</v>
      </c>
      <c r="B12" s="11" t="s">
        <v>30</v>
      </c>
      <c r="C12" s="12" t="s">
        <v>31</v>
      </c>
      <c r="D12" s="14" t="s">
        <v>24</v>
      </c>
      <c r="E12" s="14">
        <v>1</v>
      </c>
      <c r="F12" s="24"/>
      <c r="G12" s="25"/>
      <c r="H12" s="26" t="s">
        <v>32</v>
      </c>
      <c r="I12" s="34"/>
      <c r="J12" s="10" t="str">
        <f>_xlfn.DISPIMG("ID_55C982891E704B36A0EF263E840AFDD3",1)</f>
        <v>=DISPIMG("ID_55C982891E704B36A0EF263E840AFDD3",1)</v>
      </c>
      <c r="M12" s="10"/>
    </row>
    <row r="13" s="1" customFormat="1" ht="34" spans="1:10">
      <c r="A13" s="10">
        <v>9</v>
      </c>
      <c r="B13" s="11" t="s">
        <v>33</v>
      </c>
      <c r="C13" s="12" t="s">
        <v>34</v>
      </c>
      <c r="D13" s="14" t="s">
        <v>24</v>
      </c>
      <c r="E13" s="14">
        <v>1</v>
      </c>
      <c r="F13" s="24"/>
      <c r="G13" s="25"/>
      <c r="H13" s="29" t="s">
        <v>35</v>
      </c>
      <c r="I13" s="34"/>
      <c r="J13" s="10" t="str">
        <f>_xlfn.DISPIMG("ID_A8E7336B1864479AA329D0EF4CA9BD2D",1)</f>
        <v>=DISPIMG("ID_A8E7336B1864479AA329D0EF4CA9BD2D",1)</v>
      </c>
    </row>
    <row r="14" s="1" customFormat="1" ht="84" spans="1:10">
      <c r="A14" s="10">
        <v>10</v>
      </c>
      <c r="B14" s="12" t="s">
        <v>36</v>
      </c>
      <c r="C14" s="12" t="s">
        <v>37</v>
      </c>
      <c r="D14" s="14" t="s">
        <v>24</v>
      </c>
      <c r="E14" s="14">
        <v>1</v>
      </c>
      <c r="F14" s="24"/>
      <c r="G14" s="25"/>
      <c r="H14" s="26"/>
      <c r="I14" s="34"/>
      <c r="J14" s="10"/>
    </row>
    <row r="15" s="1" customFormat="1" ht="51" spans="1:10">
      <c r="A15" s="10">
        <v>11</v>
      </c>
      <c r="B15" s="11" t="s">
        <v>38</v>
      </c>
      <c r="C15" s="16" t="s">
        <v>39</v>
      </c>
      <c r="D15" s="13" t="s">
        <v>13</v>
      </c>
      <c r="E15" s="27">
        <v>4</v>
      </c>
      <c r="F15" s="24"/>
      <c r="G15" s="25"/>
      <c r="H15" s="30" t="s">
        <v>40</v>
      </c>
      <c r="I15" s="34"/>
      <c r="J15" s="10" t="str">
        <f>_xlfn.DISPIMG("ID_18C79C72440448B6A597945DDDE0C449",1)</f>
        <v>=DISPIMG("ID_18C79C72440448B6A597945DDDE0C449",1)</v>
      </c>
    </row>
    <row r="16" s="1" customFormat="1" ht="51" spans="1:10">
      <c r="A16" s="10">
        <v>12</v>
      </c>
      <c r="B16" s="11" t="s">
        <v>41</v>
      </c>
      <c r="C16" s="12" t="s">
        <v>42</v>
      </c>
      <c r="D16" s="13" t="s">
        <v>13</v>
      </c>
      <c r="E16" s="27">
        <v>2</v>
      </c>
      <c r="F16" s="24"/>
      <c r="G16" s="25"/>
      <c r="H16" s="30" t="s">
        <v>40</v>
      </c>
      <c r="I16" s="34"/>
      <c r="J16" s="10" t="str">
        <f>_xlfn.DISPIMG("ID_500E54DF9ABA4E1B939534E5897F55C8",1)</f>
        <v>=DISPIMG("ID_500E54DF9ABA4E1B939534E5897F55C8",1)</v>
      </c>
    </row>
    <row r="17" s="1" customFormat="1" ht="34.4" spans="1:10">
      <c r="A17" s="10">
        <v>13</v>
      </c>
      <c r="B17" s="11" t="s">
        <v>43</v>
      </c>
      <c r="C17" s="12" t="s">
        <v>44</v>
      </c>
      <c r="D17" s="13" t="s">
        <v>13</v>
      </c>
      <c r="E17" s="27">
        <v>1</v>
      </c>
      <c r="F17" s="24"/>
      <c r="G17" s="25"/>
      <c r="H17" s="30" t="s">
        <v>40</v>
      </c>
      <c r="I17" s="34"/>
      <c r="J17" s="10" t="str">
        <f>_xlfn.DISPIMG("ID_676F4769BDD845E5BB6E60F7848AC5A9",1)</f>
        <v>=DISPIMG("ID_676F4769BDD845E5BB6E60F7848AC5A9",1)</v>
      </c>
    </row>
    <row r="18" s="1" customFormat="1" ht="51" spans="1:10">
      <c r="A18" s="10">
        <v>14</v>
      </c>
      <c r="B18" s="11" t="s">
        <v>45</v>
      </c>
      <c r="C18" s="12" t="s">
        <v>46</v>
      </c>
      <c r="D18" s="13" t="s">
        <v>13</v>
      </c>
      <c r="E18" s="27">
        <v>2</v>
      </c>
      <c r="F18" s="24"/>
      <c r="G18" s="25"/>
      <c r="H18" s="30" t="s">
        <v>40</v>
      </c>
      <c r="I18" s="34"/>
      <c r="J18" s="10" t="str">
        <f>_xlfn.DISPIMG("ID_935F7C0769134BDA98673CC5FD47587D",1)</f>
        <v>=DISPIMG("ID_935F7C0769134BDA98673CC5FD47587D",1)</v>
      </c>
    </row>
    <row r="19" s="1" customFormat="1" ht="37.45" spans="1:10">
      <c r="A19" s="10">
        <v>15</v>
      </c>
      <c r="B19" s="11" t="s">
        <v>47</v>
      </c>
      <c r="C19" s="12" t="s">
        <v>48</v>
      </c>
      <c r="D19" s="13" t="s">
        <v>13</v>
      </c>
      <c r="E19" s="27">
        <v>2</v>
      </c>
      <c r="F19" s="24"/>
      <c r="G19" s="25"/>
      <c r="H19" s="30" t="s">
        <v>49</v>
      </c>
      <c r="I19" s="34"/>
      <c r="J19" s="10" t="str">
        <f>_xlfn.DISPIMG("ID_655554DF0C314475A78A87DFD7866F10",1)</f>
        <v>=DISPIMG("ID_655554DF0C314475A78A87DFD7866F10",1)</v>
      </c>
    </row>
    <row r="20" s="1" customFormat="1" ht="50" customHeight="1" spans="1:10">
      <c r="A20" s="10">
        <v>16</v>
      </c>
      <c r="B20" s="11" t="s">
        <v>50</v>
      </c>
      <c r="C20" s="12" t="s">
        <v>51</v>
      </c>
      <c r="D20" s="13" t="s">
        <v>13</v>
      </c>
      <c r="E20" s="27">
        <v>1</v>
      </c>
      <c r="F20" s="24"/>
      <c r="G20" s="25"/>
      <c r="H20" s="30" t="s">
        <v>49</v>
      </c>
      <c r="I20" s="34"/>
      <c r="J20" s="10" t="str">
        <f>_xlfn.DISPIMG("ID_B2BBF595B27E49CCAAAE233FEB7B8EA1",1)</f>
        <v>=DISPIMG("ID_B2BBF595B27E49CCAAAE233FEB7B8EA1",1)</v>
      </c>
    </row>
    <row r="21" s="1" customFormat="1" ht="47" customHeight="1" spans="1:10">
      <c r="A21" s="10">
        <v>17</v>
      </c>
      <c r="B21" s="11" t="s">
        <v>52</v>
      </c>
      <c r="C21" s="12" t="s">
        <v>53</v>
      </c>
      <c r="D21" s="13" t="s">
        <v>13</v>
      </c>
      <c r="E21" s="27">
        <v>1</v>
      </c>
      <c r="F21" s="24"/>
      <c r="G21" s="25"/>
      <c r="H21" s="30" t="s">
        <v>49</v>
      </c>
      <c r="I21" s="34"/>
      <c r="J21" s="10" t="str">
        <f>_xlfn.DISPIMG("ID_ECC6CC929EAA4F27BE99214D3F85D3CA",1)</f>
        <v>=DISPIMG("ID_ECC6CC929EAA4F27BE99214D3F85D3CA",1)</v>
      </c>
    </row>
    <row r="22" s="1" customFormat="1" ht="45" customHeight="1" spans="1:10">
      <c r="A22" s="10">
        <v>18</v>
      </c>
      <c r="B22" s="11" t="s">
        <v>54</v>
      </c>
      <c r="C22" s="12" t="s">
        <v>55</v>
      </c>
      <c r="D22" s="13" t="s">
        <v>13</v>
      </c>
      <c r="E22" s="27">
        <v>1</v>
      </c>
      <c r="F22" s="24"/>
      <c r="G22" s="25"/>
      <c r="H22" s="30" t="s">
        <v>49</v>
      </c>
      <c r="I22" s="34"/>
      <c r="J22" s="10" t="str">
        <f>_xlfn.DISPIMG("ID_5BD79590F03F494983824C4253E065A5",1)</f>
        <v>=DISPIMG("ID_5BD79590F03F494983824C4253E065A5",1)</v>
      </c>
    </row>
    <row r="23" s="1" customFormat="1" ht="45" customHeight="1" spans="1:10">
      <c r="A23" s="10">
        <v>19</v>
      </c>
      <c r="B23" s="11" t="s">
        <v>30</v>
      </c>
      <c r="C23" s="12" t="s">
        <v>56</v>
      </c>
      <c r="D23" s="13" t="s">
        <v>13</v>
      </c>
      <c r="E23" s="27">
        <v>1</v>
      </c>
      <c r="F23" s="24"/>
      <c r="G23" s="25"/>
      <c r="H23" s="30"/>
      <c r="I23" s="34"/>
      <c r="J23" s="10" t="str">
        <f>_xlfn.DISPIMG("ID_4025C043F4E84CB8A2C6A467EBA68679",1)</f>
        <v>=DISPIMG("ID_4025C043F4E84CB8A2C6A467EBA68679",1)</v>
      </c>
    </row>
    <row r="24" s="1" customFormat="1" ht="53" customHeight="1" spans="1:10">
      <c r="A24" s="10">
        <v>20</v>
      </c>
      <c r="B24" s="11" t="s">
        <v>57</v>
      </c>
      <c r="C24" s="12"/>
      <c r="D24" s="14" t="s">
        <v>58</v>
      </c>
      <c r="E24" s="14">
        <v>1</v>
      </c>
      <c r="F24" s="24"/>
      <c r="G24" s="25"/>
      <c r="H24" s="30"/>
      <c r="I24" s="34"/>
      <c r="J24" s="10"/>
    </row>
    <row r="25" s="1" customFormat="1" ht="46" customHeight="1" spans="1:10">
      <c r="A25" s="10">
        <v>21</v>
      </c>
      <c r="B25" s="11" t="s">
        <v>59</v>
      </c>
      <c r="C25" s="12" t="s">
        <v>60</v>
      </c>
      <c r="D25" s="14" t="s">
        <v>24</v>
      </c>
      <c r="E25" s="14">
        <v>3</v>
      </c>
      <c r="F25" s="24"/>
      <c r="G25" s="25"/>
      <c r="H25" s="30" t="s">
        <v>49</v>
      </c>
      <c r="I25" s="34"/>
      <c r="J25" s="10" t="str">
        <f>_xlfn.DISPIMG("ID_A9F04B25D0FF45D4B205F2A2203C3D38",1)</f>
        <v>=DISPIMG("ID_A9F04B25D0FF45D4B205F2A2203C3D38",1)</v>
      </c>
    </row>
    <row r="26" s="1" customFormat="1" ht="45" customHeight="1" spans="1:10">
      <c r="A26" s="10">
        <v>22</v>
      </c>
      <c r="B26" s="11" t="s">
        <v>61</v>
      </c>
      <c r="C26" s="12" t="s">
        <v>62</v>
      </c>
      <c r="D26" s="14" t="s">
        <v>24</v>
      </c>
      <c r="E26" s="14">
        <v>5</v>
      </c>
      <c r="F26" s="24"/>
      <c r="G26" s="25"/>
      <c r="H26" s="30" t="s">
        <v>49</v>
      </c>
      <c r="I26" s="34"/>
      <c r="J26" s="10" t="str">
        <f>_xlfn.DISPIMG("ID_49B8890D54DC467B8F44BC84C4D60361",1)</f>
        <v>=DISPIMG("ID_49B8890D54DC467B8F44BC84C4D60361",1)</v>
      </c>
    </row>
    <row r="27" s="1" customFormat="1" ht="41" customHeight="1" spans="1:10">
      <c r="A27" s="10">
        <v>23</v>
      </c>
      <c r="B27" s="11" t="s">
        <v>63</v>
      </c>
      <c r="C27" s="12"/>
      <c r="D27" s="13" t="s">
        <v>13</v>
      </c>
      <c r="E27" s="27">
        <v>6</v>
      </c>
      <c r="F27" s="24"/>
      <c r="G27" s="25"/>
      <c r="H27" s="30"/>
      <c r="I27" s="34"/>
      <c r="J27" s="10" t="str">
        <f>_xlfn.DISPIMG("ID_FA5BD4CF9AA14BABAA533607F8375241",1)</f>
        <v>=DISPIMG("ID_FA5BD4CF9AA14BABAA533607F8375241",1)</v>
      </c>
    </row>
    <row r="28" s="1" customFormat="1" ht="46" customHeight="1" spans="1:10">
      <c r="A28" s="10">
        <v>24</v>
      </c>
      <c r="B28" s="11" t="s">
        <v>64</v>
      </c>
      <c r="C28" s="12"/>
      <c r="D28" s="13" t="s">
        <v>13</v>
      </c>
      <c r="E28" s="27">
        <v>2</v>
      </c>
      <c r="F28" s="24"/>
      <c r="G28" s="25"/>
      <c r="H28" s="30"/>
      <c r="I28" s="34"/>
      <c r="J28" s="10" t="str">
        <f>_xlfn.DISPIMG("ID_A20D31CFC96F4A2A8EA20B6526F30BF4",1)</f>
        <v>=DISPIMG("ID_A20D31CFC96F4A2A8EA20B6526F30BF4",1)</v>
      </c>
    </row>
    <row r="29" s="1" customFormat="1" ht="44" customHeight="1" spans="1:10">
      <c r="A29" s="10">
        <v>25</v>
      </c>
      <c r="B29" s="11" t="s">
        <v>65</v>
      </c>
      <c r="C29" s="12" t="s">
        <v>66</v>
      </c>
      <c r="D29" s="13" t="s">
        <v>13</v>
      </c>
      <c r="E29" s="13">
        <v>4</v>
      </c>
      <c r="F29" s="24"/>
      <c r="G29" s="25"/>
      <c r="H29" s="30"/>
      <c r="I29" s="34"/>
      <c r="J29" s="10" t="str">
        <f>_xlfn.DISPIMG("ID_FB377680A21D40F7A17FBA3C78A8DEBC",1)</f>
        <v>=DISPIMG("ID_FB377680A21D40F7A17FBA3C78A8DEBC",1)</v>
      </c>
    </row>
    <row r="30" s="1" customFormat="1" ht="44" customHeight="1" spans="1:10">
      <c r="A30" s="10">
        <v>26</v>
      </c>
      <c r="B30" s="11" t="s">
        <v>67</v>
      </c>
      <c r="C30" s="12" t="s">
        <v>68</v>
      </c>
      <c r="D30" s="13" t="s">
        <v>13</v>
      </c>
      <c r="E30" s="13">
        <v>10</v>
      </c>
      <c r="F30" s="24"/>
      <c r="G30" s="25"/>
      <c r="H30" s="30"/>
      <c r="I30" s="34"/>
      <c r="J30" s="10" t="str">
        <f>_xlfn.DISPIMG("ID_D2B1349029C44876AA50F30B55FDE59D",1)</f>
        <v>=DISPIMG("ID_D2B1349029C44876AA50F30B55FDE59D",1)</v>
      </c>
    </row>
    <row r="31" s="1" customFormat="1" ht="49" customHeight="1" spans="1:10">
      <c r="A31" s="10">
        <v>27</v>
      </c>
      <c r="B31" s="11" t="s">
        <v>69</v>
      </c>
      <c r="C31" s="12" t="s">
        <v>70</v>
      </c>
      <c r="D31" s="13" t="s">
        <v>13</v>
      </c>
      <c r="E31" s="13">
        <v>8</v>
      </c>
      <c r="F31" s="24"/>
      <c r="G31" s="25"/>
      <c r="H31" s="30"/>
      <c r="I31" s="34"/>
      <c r="J31" s="10" t="str">
        <f>_xlfn.DISPIMG("ID_A513F59FD75046BFB37D10A6FDC32AB9",1)</f>
        <v>=DISPIMG("ID_A513F59FD75046BFB37D10A6FDC32AB9",1)</v>
      </c>
    </row>
    <row r="32" s="1" customFormat="1" ht="46" customHeight="1" spans="1:10">
      <c r="A32" s="10">
        <v>28</v>
      </c>
      <c r="B32" s="11" t="s">
        <v>71</v>
      </c>
      <c r="C32" s="12" t="s">
        <v>72</v>
      </c>
      <c r="D32" s="13" t="s">
        <v>13</v>
      </c>
      <c r="E32" s="13">
        <v>1</v>
      </c>
      <c r="F32" s="24"/>
      <c r="G32" s="25"/>
      <c r="H32" s="30"/>
      <c r="I32" s="34"/>
      <c r="J32" s="10" t="str">
        <f>_xlfn.DISPIMG("ID_84CB954115FB4D18A8F15FEDC37B8FB9",1)</f>
        <v>=DISPIMG("ID_84CB954115FB4D18A8F15FEDC37B8FB9",1)</v>
      </c>
    </row>
    <row r="33" s="1" customFormat="1" ht="51" spans="1:10">
      <c r="A33" s="10">
        <v>29</v>
      </c>
      <c r="B33" s="11" t="s">
        <v>73</v>
      </c>
      <c r="C33" s="12" t="s">
        <v>74</v>
      </c>
      <c r="D33" s="13" t="s">
        <v>13</v>
      </c>
      <c r="E33" s="13">
        <v>6</v>
      </c>
      <c r="F33" s="24"/>
      <c r="G33" s="25"/>
      <c r="H33" s="30"/>
      <c r="I33" s="34"/>
      <c r="J33" s="10" t="str">
        <f>_xlfn.DISPIMG("ID_6326CB2EA0E940898529360C76ADA685",1)</f>
        <v>=DISPIMG("ID_6326CB2EA0E940898529360C76ADA685",1)</v>
      </c>
    </row>
    <row r="34" s="1" customFormat="1" ht="51" spans="1:10">
      <c r="A34" s="10">
        <v>30</v>
      </c>
      <c r="B34" s="11" t="s">
        <v>73</v>
      </c>
      <c r="C34" s="12" t="s">
        <v>75</v>
      </c>
      <c r="D34" s="13" t="s">
        <v>13</v>
      </c>
      <c r="E34" s="13">
        <v>3</v>
      </c>
      <c r="F34" s="24"/>
      <c r="G34" s="25"/>
      <c r="H34" s="30"/>
      <c r="I34" s="34"/>
      <c r="J34" s="10" t="str">
        <f>_xlfn.DISPIMG("ID_4AEDD47054354C1B8CFAC99ECA5EABE7",1)</f>
        <v>=DISPIMG("ID_4AEDD47054354C1B8CFAC99ECA5EABE7",1)</v>
      </c>
    </row>
    <row r="35" s="1" customFormat="1" ht="46" customHeight="1" spans="1:10">
      <c r="A35" s="10">
        <v>31</v>
      </c>
      <c r="B35" s="11" t="s">
        <v>76</v>
      </c>
      <c r="C35" s="12" t="s">
        <v>77</v>
      </c>
      <c r="D35" s="13" t="s">
        <v>13</v>
      </c>
      <c r="E35" s="13">
        <v>1</v>
      </c>
      <c r="F35" s="24"/>
      <c r="G35" s="25"/>
      <c r="H35" s="30"/>
      <c r="I35" s="34"/>
      <c r="J35" s="10" t="str">
        <f>_xlfn.DISPIMG("ID_F65FC3B7C6194E36A2C5C0B62A04B02A",1)</f>
        <v>=DISPIMG("ID_F65FC3B7C6194E36A2C5C0B62A04B02A",1)</v>
      </c>
    </row>
    <row r="36" s="1" customFormat="1" ht="71" spans="1:10">
      <c r="A36" s="10">
        <v>32</v>
      </c>
      <c r="B36" s="11" t="s">
        <v>78</v>
      </c>
      <c r="C36" s="17" t="s">
        <v>79</v>
      </c>
      <c r="D36" s="13" t="s">
        <v>13</v>
      </c>
      <c r="E36" s="13">
        <v>2</v>
      </c>
      <c r="F36" s="31"/>
      <c r="G36" s="25"/>
      <c r="H36" s="30"/>
      <c r="I36" s="34"/>
      <c r="J36" s="10" t="str">
        <f>_xlfn.DISPIMG("ID_D4E56D49CA504C72A7FC3060F1BADF60",1)</f>
        <v>=DISPIMG("ID_D4E56D49CA504C72A7FC3060F1BADF60",1)</v>
      </c>
    </row>
    <row r="37" s="4" customFormat="1" ht="25" customHeight="1" spans="1:13">
      <c r="A37" s="18" t="s">
        <v>80</v>
      </c>
      <c r="B37" s="19"/>
      <c r="C37" s="20"/>
      <c r="D37" s="19"/>
      <c r="E37" s="19"/>
      <c r="F37" s="20"/>
      <c r="G37" s="32"/>
      <c r="H37" s="32"/>
      <c r="I37" s="32"/>
      <c r="J37" s="32"/>
      <c r="M37" s="35"/>
    </row>
    <row r="38" s="4" customFormat="1" ht="25" customHeight="1" spans="1:13">
      <c r="A38" s="19" t="s">
        <v>81</v>
      </c>
      <c r="B38" s="19"/>
      <c r="C38" s="20"/>
      <c r="D38" s="19"/>
      <c r="E38" s="19"/>
      <c r="F38" s="20"/>
      <c r="G38" s="32"/>
      <c r="H38" s="32"/>
      <c r="I38" s="32"/>
      <c r="J38" s="32"/>
      <c r="M38" s="35"/>
    </row>
    <row r="39" s="4" customFormat="1" ht="25" customHeight="1" spans="1:13">
      <c r="A39" s="18" t="s">
        <v>82</v>
      </c>
      <c r="B39" s="19"/>
      <c r="C39" s="20"/>
      <c r="D39" s="19"/>
      <c r="E39" s="19"/>
      <c r="F39" s="20"/>
      <c r="G39" s="32"/>
      <c r="H39" s="32"/>
      <c r="I39" s="32"/>
      <c r="J39" s="32"/>
      <c r="M39" s="35"/>
    </row>
    <row r="40" s="1" customFormat="1" spans="1:10">
      <c r="A40" s="21" t="s">
        <v>83</v>
      </c>
      <c r="B40" s="22"/>
      <c r="C40" s="21" t="s">
        <v>84</v>
      </c>
      <c r="D40" s="23"/>
      <c r="E40" s="23"/>
      <c r="F40" s="21" t="s">
        <v>85</v>
      </c>
      <c r="G40" s="22"/>
      <c r="H40" s="22"/>
      <c r="I40" s="22"/>
      <c r="J40" s="22"/>
    </row>
    <row r="41" s="1" customFormat="1" spans="1:10">
      <c r="A41" s="22"/>
      <c r="B41" s="22"/>
      <c r="C41" s="23"/>
      <c r="D41" s="23"/>
      <c r="E41" s="23"/>
      <c r="F41" s="22"/>
      <c r="G41" s="22"/>
      <c r="H41" s="22"/>
      <c r="I41" s="22"/>
      <c r="J41" s="22"/>
    </row>
    <row r="42" s="1" customFormat="1" spans="1:10">
      <c r="A42" s="22"/>
      <c r="B42" s="22"/>
      <c r="C42" s="23"/>
      <c r="D42" s="23"/>
      <c r="E42" s="23"/>
      <c r="F42" s="22"/>
      <c r="G42" s="22"/>
      <c r="H42" s="22"/>
      <c r="I42" s="22"/>
      <c r="J42" s="22"/>
    </row>
    <row r="43" s="1" customFormat="1" spans="1:10">
      <c r="A43" s="22"/>
      <c r="B43" s="22"/>
      <c r="C43" s="23"/>
      <c r="D43" s="23"/>
      <c r="E43" s="23"/>
      <c r="F43" s="22"/>
      <c r="G43" s="22"/>
      <c r="H43" s="22"/>
      <c r="I43" s="22"/>
      <c r="J43" s="22"/>
    </row>
  </sheetData>
  <mergeCells count="12">
    <mergeCell ref="A1:H1"/>
    <mergeCell ref="A2:J2"/>
    <mergeCell ref="A3:J3"/>
    <mergeCell ref="A37:F37"/>
    <mergeCell ref="G37:J37"/>
    <mergeCell ref="A38:F38"/>
    <mergeCell ref="G38:J38"/>
    <mergeCell ref="A39:F39"/>
    <mergeCell ref="G39:J39"/>
    <mergeCell ref="A40:B43"/>
    <mergeCell ref="C40:E43"/>
    <mergeCell ref="F40:J43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中国铝业股份有限公司</Company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马群</dc:creator>
  <cp:lastModifiedBy>He＇s gone.</cp:lastModifiedBy>
  <dcterms:created xsi:type="dcterms:W3CDTF">2026-07-28T19:20:00Z</dcterms:created>
  <dcterms:modified xsi:type="dcterms:W3CDTF">2026-08-10T09:57:45Z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839564F94CFC4B45A96EE2136B4BD3FE_11</vt:lpwstr>
  </property>
  <property fmtid="{D5CDD505-2E9C-101B-9397-08002B2CF9AE}" pid="3" name="KSOProductBuildVer">
    <vt:lpwstr>2052-7.4.1.8983</vt:lpwstr>
  </property>
</Properties>
</file>